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tiz\Dropbox\Treasurer\Budget\"/>
    </mc:Choice>
  </mc:AlternateContent>
  <xr:revisionPtr revIDLastSave="0" documentId="8_{6ECA4E40-9881-412D-8195-C0F7C53E44D6}" xr6:coauthVersionLast="47" xr6:coauthVersionMax="47" xr10:uidLastSave="{00000000-0000-0000-0000-000000000000}"/>
  <bookViews>
    <workbookView xWindow="1536" yWindow="1176" windowWidth="12384" windowHeight="11784" activeTab="1" xr2:uid="{448117AE-34A3-4431-9592-DE723F5138C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C35" i="2"/>
  <c r="C7" i="2"/>
  <c r="E37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  <c r="E6" i="2"/>
  <c r="E5" i="2"/>
  <c r="E4" i="2"/>
  <c r="D4" i="2"/>
  <c r="D35" i="2"/>
  <c r="D11" i="2"/>
  <c r="D37" i="2" l="1"/>
  <c r="B35" i="2"/>
  <c r="B5" i="2"/>
  <c r="B4" i="2"/>
  <c r="B11" i="2" l="1"/>
  <c r="C11" i="2"/>
  <c r="B37" i="2" l="1"/>
  <c r="C37" i="2"/>
  <c r="C14" i="1"/>
  <c r="C36" i="1" s="1"/>
  <c r="C3" i="1"/>
  <c r="C13" i="1"/>
  <c r="C10" i="1"/>
  <c r="C38" i="1" s="1"/>
</calcChain>
</file>

<file path=xl/sharedStrings.xml><?xml version="1.0" encoding="utf-8"?>
<sst xmlns="http://schemas.openxmlformats.org/spreadsheetml/2006/main" count="100" uniqueCount="83">
  <si>
    <t>Description</t>
  </si>
  <si>
    <t>Acct</t>
  </si>
  <si>
    <t>2022 Proposed</t>
  </si>
  <si>
    <t>POA Dues</t>
  </si>
  <si>
    <t>Income - Building Rental</t>
  </si>
  <si>
    <t>Income - Finance Charges ON Dues</t>
  </si>
  <si>
    <t>Income  - AR Late Charges</t>
  </si>
  <si>
    <t>Income - Filing Lien Fee</t>
  </si>
  <si>
    <t>Income - Pool Key Replacements</t>
  </si>
  <si>
    <t>Interest Income - First Bank CD's</t>
  </si>
  <si>
    <t>Treasurer's Allowance (550/month *12)</t>
  </si>
  <si>
    <t>SECRETARY'S ALLOWANCE (Determined each month)</t>
  </si>
  <si>
    <t>SOCIAL MEDIA MANAGER</t>
  </si>
  <si>
    <t>OFFICE SUPPLIES</t>
  </si>
  <si>
    <t>POSTAGE</t>
  </si>
  <si>
    <t>POA WEBSITE</t>
  </si>
  <si>
    <t>INTERNET/CABLE/PHONE</t>
  </si>
  <si>
    <t>ELECTRIC  2019 AVERAGE 481… I DID AVG 500</t>
  </si>
  <si>
    <t xml:space="preserve">WATER AVG $106.. </t>
  </si>
  <si>
    <t>COMMUNITY GROUNDS MAINTENACE</t>
  </si>
  <si>
    <t>COMMUNITY CENTER HOUSEKEEPING
Trash 70*4, Trash Removal 120*4, Cleaning and
Air Conditioning</t>
  </si>
  <si>
    <t>COMMUNITY CENTER SUPPLIES</t>
  </si>
  <si>
    <t>COMMUNITY CENTER REPAIRS</t>
  </si>
  <si>
    <t>COMMUNITY CENTER FURNITURE</t>
  </si>
  <si>
    <t>ASSOCIATION PROJECTS</t>
  </si>
  <si>
    <t>POOL SERVICE</t>
  </si>
  <si>
    <t>POOL SUPPLIES</t>
  </si>
  <si>
    <t>POOL REPAIRS</t>
  </si>
  <si>
    <t>INSURANCE</t>
  </si>
  <si>
    <t>FINANCES, TAXES, AUDITING</t>
  </si>
  <si>
    <t>LEGAL EXPENSE</t>
  </si>
  <si>
    <t>Carry Forward</t>
  </si>
  <si>
    <t>BOARD SPONSORED EVENTS</t>
  </si>
  <si>
    <t>EVENTS COMMITTEE</t>
  </si>
  <si>
    <t>COMMUNITY CENTER HOUSEKEEPING</t>
  </si>
  <si>
    <t>SECRETARY'S ALLOWANCE</t>
  </si>
  <si>
    <t>ELECTRIC</t>
  </si>
  <si>
    <t xml:space="preserve">WATER </t>
  </si>
  <si>
    <t>TREASURER'S ALLOWANCE</t>
  </si>
  <si>
    <t>POA DUES</t>
  </si>
  <si>
    <t>BUILDING RENTAL</t>
  </si>
  <si>
    <t>FINANCE CHARGES</t>
  </si>
  <si>
    <t>LIEN FILING FEE</t>
  </si>
  <si>
    <t>POOL KEY REPLACEMENTS</t>
  </si>
  <si>
    <t>CD INTEREST</t>
  </si>
  <si>
    <t>BUILDERS DUES</t>
  </si>
  <si>
    <t>REVENUE</t>
  </si>
  <si>
    <t>EXPENSE</t>
  </si>
  <si>
    <t>Budgeted Net Income</t>
  </si>
  <si>
    <t>TOTAL</t>
  </si>
  <si>
    <t>Raise of $25 per month</t>
  </si>
  <si>
    <t>*new printer? New Secretary laptop?</t>
  </si>
  <si>
    <t>*Price of postage is going up</t>
  </si>
  <si>
    <t>*Only business package in 2023</t>
  </si>
  <si>
    <t>*5% expected increase in bills</t>
  </si>
  <si>
    <t>*increase anticipated</t>
  </si>
  <si>
    <t>*expected increase for inflation</t>
  </si>
  <si>
    <t>Difference</t>
  </si>
  <si>
    <t>GROUNDS SUPPLIES</t>
  </si>
  <si>
    <t>GROUNDS MAINTENANCE</t>
  </si>
  <si>
    <t>separate account for chemicals</t>
  </si>
  <si>
    <t>$300 per month</t>
  </si>
  <si>
    <t>20 anticipated</t>
  </si>
  <si>
    <t>274 homes +7 sold</t>
  </si>
  <si>
    <t>23 Approved</t>
  </si>
  <si>
    <t>23 YTD</t>
  </si>
  <si>
    <t>*Will be quite a bit higher but being reserved</t>
  </si>
  <si>
    <t>*Expected increase per history</t>
  </si>
  <si>
    <t>*Increasing to $600 monthly</t>
  </si>
  <si>
    <t>*More land means more supplies</t>
  </si>
  <si>
    <t>&amp; already well over budget</t>
  </si>
  <si>
    <t>*Includes decorations which we have for</t>
  </si>
  <si>
    <t>all seasons now</t>
  </si>
  <si>
    <t>*Other repairs may need to be done that will</t>
  </si>
  <si>
    <t>come from CC Repairs or just from reserves in checking</t>
  </si>
  <si>
    <t>*Taxes will increase due to interest income increasing</t>
  </si>
  <si>
    <t>*Legal expense will increase for increased legal action on violations</t>
  </si>
  <si>
    <t>*Decreased participation means decreased funding</t>
  </si>
  <si>
    <t>*Leaves us in the positive for over $3,400 and in good financial standing</t>
  </si>
  <si>
    <t>24 Approved</t>
  </si>
  <si>
    <t>2024 Approved Budget</t>
  </si>
  <si>
    <t>All Properties Completed</t>
  </si>
  <si>
    <t>*297 homes at $240 but not everyone will take discount- officially 300 homes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</si>
</sst>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0" xfId="0" applyFont="1"/>
    <xf numFmtId="164" fontId="2" fillId="0" borderId="0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0" xfId="1" applyNumberFormat="1" applyFont="1"/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0" fontId="2" fillId="0" borderId="3" xfId="0" applyFont="1" applyBorder="1" applyAlignment="1">
      <alignment wrapText="1"/>
    </xf>
    <xf numFmtId="164" fontId="2" fillId="0" borderId="0" xfId="0" applyNumberFormat="1" applyFont="1"/>
    <xf numFmtId="164" fontId="2" fillId="0" borderId="5" xfId="1" applyNumberFormat="1" applyFont="1" applyFill="1" applyBorder="1"/>
    <xf numFmtId="44" fontId="2" fillId="0" borderId="0" xfId="1" applyFont="1"/>
    <xf numFmtId="44" fontId="2" fillId="0" borderId="7" xfId="1" applyFont="1" applyBorder="1"/>
    <xf numFmtId="44" fontId="2" fillId="0" borderId="7" xfId="1" applyFont="1" applyFill="1" applyBorder="1"/>
    <xf numFmtId="0" fontId="2" fillId="0" borderId="8" xfId="0" applyFont="1" applyBorder="1"/>
    <xf numFmtId="0" fontId="2" fillId="0" borderId="6" xfId="0" applyFont="1" applyBorder="1"/>
    <xf numFmtId="44" fontId="2" fillId="0" borderId="9" xfId="1" applyFont="1" applyBorder="1"/>
    <xf numFmtId="44" fontId="2" fillId="0" borderId="10" xfId="1" applyFont="1" applyBorder="1"/>
    <xf numFmtId="44" fontId="2" fillId="0" borderId="13" xfId="1" applyFont="1" applyFill="1" applyBorder="1"/>
    <xf numFmtId="0" fontId="2" fillId="0" borderId="8" xfId="0" applyFont="1" applyBorder="1" applyAlignment="1">
      <alignment wrapText="1"/>
    </xf>
    <xf numFmtId="0" fontId="2" fillId="0" borderId="11" xfId="0" applyFont="1" applyBorder="1"/>
    <xf numFmtId="44" fontId="2" fillId="0" borderId="14" xfId="0" applyNumberFormat="1" applyFont="1" applyBorder="1"/>
    <xf numFmtId="0" fontId="2" fillId="0" borderId="12" xfId="0" applyFont="1" applyBorder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7" xfId="0" applyFont="1" applyBorder="1"/>
    <xf numFmtId="44" fontId="2" fillId="0" borderId="7" xfId="0" quotePrefix="1" applyNumberFormat="1" applyFont="1" applyBorder="1" applyAlignment="1">
      <alignment horizontal="center"/>
    </xf>
    <xf numFmtId="0" fontId="0" fillId="0" borderId="19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A0DF-F289-42CA-94AB-351BD6AEA67A}">
  <dimension ref="A1:C38"/>
  <sheetViews>
    <sheetView workbookViewId="0">
      <selection activeCell="C4" sqref="C4"/>
    </sheetView>
  </sheetViews>
  <sheetFormatPr defaultRowHeight="14.4" x14ac:dyDescent="0.3"/>
  <cols>
    <col min="1" max="1" width="51.5546875" bestFit="1" customWidth="1"/>
    <col min="3" max="3" width="15.33203125" bestFit="1" customWidth="1"/>
  </cols>
  <sheetData>
    <row r="1" spans="1:3" x14ac:dyDescent="0.3">
      <c r="C1" s="1"/>
    </row>
    <row r="2" spans="1:3" ht="15" thickBot="1" x14ac:dyDescent="0.35">
      <c r="A2" s="2" t="s">
        <v>0</v>
      </c>
      <c r="B2" s="2" t="s">
        <v>1</v>
      </c>
      <c r="C2" s="3" t="s">
        <v>2</v>
      </c>
    </row>
    <row r="3" spans="1:3" x14ac:dyDescent="0.3">
      <c r="A3" s="4" t="s">
        <v>3</v>
      </c>
      <c r="B3" s="5">
        <v>41010</v>
      </c>
      <c r="C3" s="6">
        <f>240*274</f>
        <v>65760</v>
      </c>
    </row>
    <row r="4" spans="1:3" x14ac:dyDescent="0.3">
      <c r="A4" s="7" t="s">
        <v>4</v>
      </c>
      <c r="B4" s="8">
        <v>41020</v>
      </c>
      <c r="C4" s="9">
        <v>500</v>
      </c>
    </row>
    <row r="5" spans="1:3" x14ac:dyDescent="0.3">
      <c r="A5" s="7" t="s">
        <v>5</v>
      </c>
      <c r="B5" s="8">
        <v>41030</v>
      </c>
      <c r="C5" s="9"/>
    </row>
    <row r="6" spans="1:3" x14ac:dyDescent="0.3">
      <c r="A6" s="7" t="s">
        <v>6</v>
      </c>
      <c r="B6" s="8"/>
      <c r="C6" s="9"/>
    </row>
    <row r="7" spans="1:3" x14ac:dyDescent="0.3">
      <c r="A7" s="7" t="s">
        <v>7</v>
      </c>
      <c r="B7" s="8">
        <v>41030</v>
      </c>
      <c r="C7" s="9"/>
    </row>
    <row r="8" spans="1:3" x14ac:dyDescent="0.3">
      <c r="A8" s="7" t="s">
        <v>8</v>
      </c>
      <c r="B8" s="8">
        <v>41051</v>
      </c>
      <c r="C8" s="9">
        <v>200</v>
      </c>
    </row>
    <row r="9" spans="1:3" ht="15" thickBot="1" x14ac:dyDescent="0.35">
      <c r="A9" s="10" t="s">
        <v>9</v>
      </c>
      <c r="B9" s="11">
        <v>41070</v>
      </c>
      <c r="C9" s="12">
        <v>200</v>
      </c>
    </row>
    <row r="10" spans="1:3" x14ac:dyDescent="0.3">
      <c r="A10" s="8"/>
      <c r="B10" s="8"/>
      <c r="C10" s="13">
        <f>SUM(C3:C9)</f>
        <v>66660</v>
      </c>
    </row>
    <row r="11" spans="1:3" ht="15" thickBot="1" x14ac:dyDescent="0.35">
      <c r="A11" s="8"/>
      <c r="B11" s="8"/>
      <c r="C11" s="13"/>
    </row>
    <row r="12" spans="1:3" x14ac:dyDescent="0.3">
      <c r="A12" s="4" t="s">
        <v>10</v>
      </c>
      <c r="B12" s="5">
        <v>52005</v>
      </c>
      <c r="C12" s="14">
        <v>6600</v>
      </c>
    </row>
    <row r="13" spans="1:3" x14ac:dyDescent="0.3">
      <c r="A13" s="7" t="s">
        <v>11</v>
      </c>
      <c r="B13" s="8">
        <v>52006</v>
      </c>
      <c r="C13" s="15">
        <f>150*12</f>
        <v>1800</v>
      </c>
    </row>
    <row r="14" spans="1:3" x14ac:dyDescent="0.3">
      <c r="A14" s="7" t="s">
        <v>12</v>
      </c>
      <c r="B14" s="8">
        <v>52007</v>
      </c>
      <c r="C14" s="15">
        <f>125*12</f>
        <v>1500</v>
      </c>
    </row>
    <row r="15" spans="1:3" x14ac:dyDescent="0.3">
      <c r="A15" s="7" t="s">
        <v>13</v>
      </c>
      <c r="B15" s="8">
        <v>52020</v>
      </c>
      <c r="C15" s="15">
        <v>1500</v>
      </c>
    </row>
    <row r="16" spans="1:3" x14ac:dyDescent="0.3">
      <c r="A16" s="7" t="s">
        <v>14</v>
      </c>
      <c r="B16" s="8">
        <v>52030</v>
      </c>
      <c r="C16" s="15">
        <v>1250</v>
      </c>
    </row>
    <row r="17" spans="1:3" x14ac:dyDescent="0.3">
      <c r="A17" s="7" t="s">
        <v>15</v>
      </c>
      <c r="B17" s="8">
        <v>52041</v>
      </c>
      <c r="C17" s="15">
        <v>350</v>
      </c>
    </row>
    <row r="18" spans="1:3" x14ac:dyDescent="0.3">
      <c r="A18" s="7" t="s">
        <v>16</v>
      </c>
      <c r="B18" s="8">
        <v>52050</v>
      </c>
      <c r="C18" s="15">
        <v>2250</v>
      </c>
    </row>
    <row r="19" spans="1:3" x14ac:dyDescent="0.3">
      <c r="A19" s="7" t="s">
        <v>17</v>
      </c>
      <c r="B19" s="8">
        <v>52060</v>
      </c>
      <c r="C19" s="15">
        <v>6250</v>
      </c>
    </row>
    <row r="20" spans="1:3" x14ac:dyDescent="0.3">
      <c r="A20" s="7" t="s">
        <v>18</v>
      </c>
      <c r="B20" s="8">
        <v>52070</v>
      </c>
      <c r="C20" s="15">
        <v>1500</v>
      </c>
    </row>
    <row r="21" spans="1:3" x14ac:dyDescent="0.3">
      <c r="A21" s="7" t="s">
        <v>19</v>
      </c>
      <c r="B21" s="8">
        <v>52080</v>
      </c>
      <c r="C21" s="15">
        <v>6000</v>
      </c>
    </row>
    <row r="22" spans="1:3" ht="42" x14ac:dyDescent="0.3">
      <c r="A22" s="16" t="s">
        <v>20</v>
      </c>
      <c r="B22" s="8">
        <v>52100</v>
      </c>
      <c r="C22" s="17">
        <v>2500</v>
      </c>
    </row>
    <row r="23" spans="1:3" x14ac:dyDescent="0.3">
      <c r="A23" s="7" t="s">
        <v>21</v>
      </c>
      <c r="B23" s="8">
        <v>52110</v>
      </c>
      <c r="C23" s="9">
        <v>1000</v>
      </c>
    </row>
    <row r="24" spans="1:3" x14ac:dyDescent="0.3">
      <c r="A24" s="7" t="s">
        <v>22</v>
      </c>
      <c r="B24" s="8">
        <v>52120</v>
      </c>
      <c r="C24" s="17">
        <v>1000</v>
      </c>
    </row>
    <row r="25" spans="1:3" x14ac:dyDescent="0.3">
      <c r="A25" s="7" t="s">
        <v>23</v>
      </c>
      <c r="B25" s="8">
        <v>52125</v>
      </c>
      <c r="C25" s="9">
        <v>1000</v>
      </c>
    </row>
    <row r="26" spans="1:3" x14ac:dyDescent="0.3">
      <c r="A26" s="7" t="s">
        <v>24</v>
      </c>
      <c r="B26" s="8">
        <v>52126</v>
      </c>
      <c r="C26" s="9">
        <v>10000</v>
      </c>
    </row>
    <row r="27" spans="1:3" x14ac:dyDescent="0.3">
      <c r="A27" s="7" t="s">
        <v>25</v>
      </c>
      <c r="B27" s="8">
        <v>52130</v>
      </c>
      <c r="C27" s="9">
        <v>5500</v>
      </c>
    </row>
    <row r="28" spans="1:3" x14ac:dyDescent="0.3">
      <c r="A28" s="7" t="s">
        <v>26</v>
      </c>
      <c r="B28" s="8">
        <v>52140</v>
      </c>
      <c r="C28" s="9">
        <v>2000</v>
      </c>
    </row>
    <row r="29" spans="1:3" x14ac:dyDescent="0.3">
      <c r="A29" s="7" t="s">
        <v>27</v>
      </c>
      <c r="B29" s="8">
        <v>52150</v>
      </c>
      <c r="C29" s="9">
        <v>1000</v>
      </c>
    </row>
    <row r="30" spans="1:3" x14ac:dyDescent="0.3">
      <c r="A30" s="7" t="s">
        <v>28</v>
      </c>
      <c r="B30" s="8">
        <v>52160</v>
      </c>
      <c r="C30" s="15">
        <v>5000</v>
      </c>
    </row>
    <row r="31" spans="1:3" x14ac:dyDescent="0.3">
      <c r="A31" s="7" t="s">
        <v>29</v>
      </c>
      <c r="B31" s="8">
        <v>52200</v>
      </c>
      <c r="C31" s="15">
        <v>600</v>
      </c>
    </row>
    <row r="32" spans="1:3" x14ac:dyDescent="0.3">
      <c r="A32" s="7" t="s">
        <v>30</v>
      </c>
      <c r="B32" s="8">
        <v>52203</v>
      </c>
      <c r="C32" s="15">
        <v>2000</v>
      </c>
    </row>
    <row r="33" spans="1:3" x14ac:dyDescent="0.3">
      <c r="A33" s="8" t="s">
        <v>32</v>
      </c>
      <c r="B33" s="8">
        <v>52210</v>
      </c>
      <c r="C33" s="15">
        <v>2500</v>
      </c>
    </row>
    <row r="34" spans="1:3" ht="15" thickBot="1" x14ac:dyDescent="0.35">
      <c r="A34" s="10" t="s">
        <v>31</v>
      </c>
      <c r="B34" s="11"/>
      <c r="C34" s="18"/>
    </row>
    <row r="35" spans="1:3" x14ac:dyDescent="0.3">
      <c r="A35" s="8"/>
      <c r="B35" s="8"/>
      <c r="C35" s="15"/>
    </row>
    <row r="36" spans="1:3" x14ac:dyDescent="0.3">
      <c r="A36" s="8"/>
      <c r="B36" s="8"/>
      <c r="C36" s="15">
        <f>SUM(C12:C33)</f>
        <v>63100</v>
      </c>
    </row>
    <row r="37" spans="1:3" x14ac:dyDescent="0.3">
      <c r="A37" s="8"/>
      <c r="B37" s="8"/>
      <c r="C37" s="15"/>
    </row>
    <row r="38" spans="1:3" x14ac:dyDescent="0.3">
      <c r="A38" s="8"/>
      <c r="B38" s="8"/>
      <c r="C38" s="13">
        <f>C10-C36</f>
        <v>3560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88A5-BB70-41FF-901F-124DD373B888}">
  <sheetPr>
    <pageSetUpPr fitToPage="1"/>
  </sheetPr>
  <dimension ref="A1:G38"/>
  <sheetViews>
    <sheetView showGridLines="0" tabSelected="1" zoomScale="90" zoomScaleNormal="90" workbookViewId="0">
      <selection activeCell="G37" sqref="G37"/>
    </sheetView>
  </sheetViews>
  <sheetFormatPr defaultRowHeight="14.4" x14ac:dyDescent="0.3"/>
  <cols>
    <col min="1" max="1" width="41" bestFit="1" customWidth="1"/>
    <col min="2" max="2" width="14.6640625" bestFit="1" customWidth="1"/>
    <col min="3" max="3" width="13.5546875" bestFit="1" customWidth="1"/>
    <col min="4" max="4" width="14.6640625" customWidth="1"/>
    <col min="5" max="5" width="14" bestFit="1" customWidth="1"/>
    <col min="6" max="6" width="33.44140625" hidden="1" customWidth="1"/>
    <col min="7" max="7" width="66.109375" bestFit="1" customWidth="1"/>
  </cols>
  <sheetData>
    <row r="1" spans="1:7" x14ac:dyDescent="0.3">
      <c r="A1" s="43" t="s">
        <v>80</v>
      </c>
      <c r="B1" s="44"/>
      <c r="C1" s="44"/>
      <c r="D1" s="44"/>
      <c r="E1" s="44"/>
    </row>
    <row r="2" spans="1:7" x14ac:dyDescent="0.3">
      <c r="A2" s="32"/>
      <c r="B2" s="2"/>
      <c r="C2" s="2"/>
      <c r="D2" s="2"/>
    </row>
    <row r="3" spans="1:7" x14ac:dyDescent="0.3">
      <c r="A3" s="36" t="s">
        <v>46</v>
      </c>
      <c r="B3" s="38" t="s">
        <v>64</v>
      </c>
      <c r="C3" s="38" t="s">
        <v>65</v>
      </c>
      <c r="D3" s="38" t="s">
        <v>79</v>
      </c>
      <c r="E3" s="38" t="s">
        <v>57</v>
      </c>
    </row>
    <row r="4" spans="1:7" x14ac:dyDescent="0.3">
      <c r="A4" s="22" t="s">
        <v>39</v>
      </c>
      <c r="B4" s="20">
        <f>281*240</f>
        <v>67440</v>
      </c>
      <c r="C4" s="20">
        <v>75715.59</v>
      </c>
      <c r="D4" s="20">
        <f>240*297</f>
        <v>71280</v>
      </c>
      <c r="E4" s="20">
        <f t="shared" ref="E4:E11" si="0">D4-B4</f>
        <v>3840</v>
      </c>
      <c r="F4" s="31" t="s">
        <v>63</v>
      </c>
      <c r="G4" s="42" t="s">
        <v>82</v>
      </c>
    </row>
    <row r="5" spans="1:7" x14ac:dyDescent="0.3">
      <c r="A5" s="22" t="s">
        <v>45</v>
      </c>
      <c r="B5" s="20">
        <f>20*150</f>
        <v>3000</v>
      </c>
      <c r="C5" s="20">
        <v>2700</v>
      </c>
      <c r="D5" s="20">
        <v>0</v>
      </c>
      <c r="E5" s="20">
        <f t="shared" si="0"/>
        <v>-3000</v>
      </c>
      <c r="F5" s="31" t="s">
        <v>62</v>
      </c>
      <c r="G5" s="42" t="s">
        <v>81</v>
      </c>
    </row>
    <row r="6" spans="1:7" x14ac:dyDescent="0.3">
      <c r="A6" s="22" t="s">
        <v>40</v>
      </c>
      <c r="B6" s="20">
        <v>500</v>
      </c>
      <c r="C6" s="20">
        <v>2500</v>
      </c>
      <c r="D6" s="20">
        <v>500</v>
      </c>
      <c r="E6" s="20">
        <f t="shared" si="0"/>
        <v>0</v>
      </c>
      <c r="F6" s="31"/>
    </row>
    <row r="7" spans="1:7" x14ac:dyDescent="0.3">
      <c r="A7" s="22" t="s">
        <v>41</v>
      </c>
      <c r="B7" s="20">
        <v>0</v>
      </c>
      <c r="C7" s="20">
        <f>849.66+94.53</f>
        <v>944.18999999999994</v>
      </c>
      <c r="D7" s="20">
        <v>0</v>
      </c>
      <c r="E7" s="20">
        <f t="shared" si="0"/>
        <v>0</v>
      </c>
      <c r="F7" s="31"/>
    </row>
    <row r="8" spans="1:7" x14ac:dyDescent="0.3">
      <c r="A8" s="22" t="s">
        <v>42</v>
      </c>
      <c r="B8" s="20">
        <v>0</v>
      </c>
      <c r="C8" s="20">
        <v>85.22</v>
      </c>
      <c r="D8" s="20">
        <v>0</v>
      </c>
      <c r="E8" s="20">
        <f t="shared" si="0"/>
        <v>0</v>
      </c>
      <c r="F8" s="31"/>
    </row>
    <row r="9" spans="1:7" x14ac:dyDescent="0.3">
      <c r="A9" s="22" t="s">
        <v>43</v>
      </c>
      <c r="B9" s="20">
        <v>200</v>
      </c>
      <c r="C9" s="20">
        <v>320</v>
      </c>
      <c r="D9" s="20">
        <v>200</v>
      </c>
      <c r="E9" s="20">
        <f t="shared" si="0"/>
        <v>0</v>
      </c>
      <c r="F9" s="31"/>
    </row>
    <row r="10" spans="1:7" ht="15" thickBot="1" x14ac:dyDescent="0.35">
      <c r="A10" s="23" t="s">
        <v>44</v>
      </c>
      <c r="B10" s="24">
        <v>200</v>
      </c>
      <c r="C10" s="24">
        <v>2283.6</v>
      </c>
      <c r="D10" s="24">
        <v>1200</v>
      </c>
      <c r="E10" s="20">
        <f t="shared" si="0"/>
        <v>1000</v>
      </c>
      <c r="F10" s="31"/>
      <c r="G10" s="42" t="s">
        <v>66</v>
      </c>
    </row>
    <row r="11" spans="1:7" ht="15" thickBot="1" x14ac:dyDescent="0.35">
      <c r="A11" s="8" t="s">
        <v>49</v>
      </c>
      <c r="B11" s="25">
        <f>SUM(B4:B10)</f>
        <v>71340</v>
      </c>
      <c r="C11" s="25">
        <f>SUM(C4:C10)</f>
        <v>84548.6</v>
      </c>
      <c r="D11" s="25">
        <f>SUM(D4:D10)</f>
        <v>73180</v>
      </c>
      <c r="E11" s="20">
        <f t="shared" si="0"/>
        <v>1840</v>
      </c>
      <c r="F11" s="31"/>
    </row>
    <row r="12" spans="1:7" ht="15" thickBot="1" x14ac:dyDescent="0.35">
      <c r="A12" s="36" t="s">
        <v>47</v>
      </c>
      <c r="B12" s="19"/>
      <c r="C12" s="19"/>
      <c r="D12" s="19"/>
      <c r="E12" s="19"/>
      <c r="F12" s="31"/>
    </row>
    <row r="13" spans="1:7" x14ac:dyDescent="0.3">
      <c r="A13" s="37" t="s">
        <v>38</v>
      </c>
      <c r="B13" s="26">
        <v>7200</v>
      </c>
      <c r="C13" s="26">
        <v>7150</v>
      </c>
      <c r="D13" s="26">
        <v>7200</v>
      </c>
      <c r="E13" s="20">
        <f t="shared" ref="E13:E35" si="1">D13-B13</f>
        <v>0</v>
      </c>
      <c r="F13" s="31" t="s">
        <v>50</v>
      </c>
    </row>
    <row r="14" spans="1:7" x14ac:dyDescent="0.3">
      <c r="A14" s="22" t="s">
        <v>35</v>
      </c>
      <c r="B14" s="21">
        <v>3600</v>
      </c>
      <c r="C14" s="21">
        <v>3600</v>
      </c>
      <c r="D14" s="21">
        <v>3600</v>
      </c>
      <c r="E14" s="20">
        <f t="shared" si="1"/>
        <v>0</v>
      </c>
      <c r="F14" s="31" t="s">
        <v>61</v>
      </c>
    </row>
    <row r="15" spans="1:7" x14ac:dyDescent="0.3">
      <c r="A15" s="22" t="s">
        <v>13</v>
      </c>
      <c r="B15" s="21">
        <v>2000</v>
      </c>
      <c r="C15" s="21">
        <v>1604.2</v>
      </c>
      <c r="D15" s="21">
        <v>2000</v>
      </c>
      <c r="E15" s="20">
        <f t="shared" si="1"/>
        <v>0</v>
      </c>
      <c r="F15" s="31" t="s">
        <v>51</v>
      </c>
    </row>
    <row r="16" spans="1:7" x14ac:dyDescent="0.3">
      <c r="A16" s="22" t="s">
        <v>14</v>
      </c>
      <c r="B16" s="21">
        <v>1500</v>
      </c>
      <c r="C16" s="21">
        <v>809.42</v>
      </c>
      <c r="D16" s="21">
        <v>1500</v>
      </c>
      <c r="E16" s="20">
        <f t="shared" si="1"/>
        <v>0</v>
      </c>
      <c r="F16" s="31" t="s">
        <v>52</v>
      </c>
    </row>
    <row r="17" spans="1:7" x14ac:dyDescent="0.3">
      <c r="A17" s="22" t="s">
        <v>15</v>
      </c>
      <c r="B17" s="21">
        <v>500</v>
      </c>
      <c r="C17" s="21">
        <v>324</v>
      </c>
      <c r="D17" s="21">
        <v>500</v>
      </c>
      <c r="E17" s="20">
        <f t="shared" si="1"/>
        <v>0</v>
      </c>
      <c r="F17" s="31" t="s">
        <v>53</v>
      </c>
    </row>
    <row r="18" spans="1:7" x14ac:dyDescent="0.3">
      <c r="A18" s="22" t="s">
        <v>16</v>
      </c>
      <c r="B18" s="21">
        <v>2200</v>
      </c>
      <c r="C18" s="21">
        <v>2235.64</v>
      </c>
      <c r="D18" s="21">
        <v>2500</v>
      </c>
      <c r="E18" s="20">
        <f t="shared" si="1"/>
        <v>300</v>
      </c>
      <c r="F18" s="31" t="s">
        <v>54</v>
      </c>
      <c r="G18" s="42" t="s">
        <v>67</v>
      </c>
    </row>
    <row r="19" spans="1:7" x14ac:dyDescent="0.3">
      <c r="A19" s="22" t="s">
        <v>36</v>
      </c>
      <c r="B19" s="21">
        <v>6300</v>
      </c>
      <c r="C19" s="21">
        <v>5359.93</v>
      </c>
      <c r="D19" s="21">
        <v>6300</v>
      </c>
      <c r="E19" s="20">
        <f t="shared" si="1"/>
        <v>0</v>
      </c>
      <c r="F19" s="31" t="s">
        <v>55</v>
      </c>
    </row>
    <row r="20" spans="1:7" x14ac:dyDescent="0.3">
      <c r="A20" s="22" t="s">
        <v>37</v>
      </c>
      <c r="B20" s="21">
        <v>1500</v>
      </c>
      <c r="C20" s="21">
        <v>1077.9000000000001</v>
      </c>
      <c r="D20" s="21">
        <v>1500</v>
      </c>
      <c r="E20" s="20">
        <f t="shared" si="1"/>
        <v>0</v>
      </c>
      <c r="F20" s="31"/>
    </row>
    <row r="21" spans="1:7" x14ac:dyDescent="0.3">
      <c r="A21" s="22" t="s">
        <v>59</v>
      </c>
      <c r="B21" s="21">
        <v>7000</v>
      </c>
      <c r="C21" s="21">
        <v>6980</v>
      </c>
      <c r="D21" s="21">
        <v>7200</v>
      </c>
      <c r="E21" s="20">
        <f t="shared" si="1"/>
        <v>200</v>
      </c>
      <c r="F21" s="31" t="s">
        <v>56</v>
      </c>
      <c r="G21" s="42" t="s">
        <v>68</v>
      </c>
    </row>
    <row r="22" spans="1:7" x14ac:dyDescent="0.3">
      <c r="A22" s="22" t="s">
        <v>58</v>
      </c>
      <c r="B22" s="21">
        <v>700</v>
      </c>
      <c r="C22" s="21">
        <v>1053.3399999999999</v>
      </c>
      <c r="D22" s="21">
        <v>1500</v>
      </c>
      <c r="E22" s="20">
        <f t="shared" si="1"/>
        <v>800</v>
      </c>
      <c r="F22" s="31" t="s">
        <v>60</v>
      </c>
      <c r="G22" s="41" t="s">
        <v>69</v>
      </c>
    </row>
    <row r="23" spans="1:7" x14ac:dyDescent="0.3">
      <c r="A23" s="27" t="s">
        <v>34</v>
      </c>
      <c r="B23" s="20">
        <v>2500</v>
      </c>
      <c r="C23" s="20">
        <v>1631.96</v>
      </c>
      <c r="D23" s="20">
        <v>2500</v>
      </c>
      <c r="E23" s="20">
        <f t="shared" si="1"/>
        <v>0</v>
      </c>
      <c r="F23" s="31"/>
      <c r="G23" s="40" t="s">
        <v>70</v>
      </c>
    </row>
    <row r="24" spans="1:7" x14ac:dyDescent="0.3">
      <c r="A24" s="22" t="s">
        <v>21</v>
      </c>
      <c r="B24" s="20">
        <v>1000</v>
      </c>
      <c r="C24" s="20">
        <v>1332.15</v>
      </c>
      <c r="D24" s="20">
        <v>1000</v>
      </c>
      <c r="E24" s="20">
        <f t="shared" si="1"/>
        <v>0</v>
      </c>
      <c r="F24" s="31"/>
      <c r="G24" s="39" t="s">
        <v>71</v>
      </c>
    </row>
    <row r="25" spans="1:7" x14ac:dyDescent="0.3">
      <c r="A25" s="22" t="s">
        <v>22</v>
      </c>
      <c r="B25" s="20">
        <v>1000</v>
      </c>
      <c r="C25" s="20">
        <v>120</v>
      </c>
      <c r="D25" s="20">
        <v>1000</v>
      </c>
      <c r="E25" s="20">
        <f t="shared" si="1"/>
        <v>0</v>
      </c>
      <c r="F25" s="31"/>
      <c r="G25" s="40" t="s">
        <v>72</v>
      </c>
    </row>
    <row r="26" spans="1:7" x14ac:dyDescent="0.3">
      <c r="A26" s="22" t="s">
        <v>23</v>
      </c>
      <c r="B26" s="20">
        <v>500</v>
      </c>
      <c r="C26" s="20">
        <v>0</v>
      </c>
      <c r="D26" s="20">
        <v>500</v>
      </c>
      <c r="E26" s="20">
        <f t="shared" si="1"/>
        <v>0</v>
      </c>
      <c r="F26" s="31"/>
    </row>
    <row r="27" spans="1:7" x14ac:dyDescent="0.3">
      <c r="A27" s="22" t="s">
        <v>24</v>
      </c>
      <c r="B27" s="20">
        <v>10000</v>
      </c>
      <c r="C27" s="20">
        <v>28930.98</v>
      </c>
      <c r="D27" s="20">
        <v>7500</v>
      </c>
      <c r="E27" s="20">
        <f t="shared" si="1"/>
        <v>-2500</v>
      </c>
      <c r="F27" s="31"/>
      <c r="G27" s="39" t="s">
        <v>73</v>
      </c>
    </row>
    <row r="28" spans="1:7" x14ac:dyDescent="0.3">
      <c r="A28" s="22" t="s">
        <v>25</v>
      </c>
      <c r="B28" s="20">
        <v>8000</v>
      </c>
      <c r="C28" s="20">
        <v>7568</v>
      </c>
      <c r="D28" s="20">
        <v>8000</v>
      </c>
      <c r="E28" s="20">
        <f t="shared" si="1"/>
        <v>0</v>
      </c>
      <c r="F28" s="31" t="s">
        <v>56</v>
      </c>
      <c r="G28" s="40" t="s">
        <v>74</v>
      </c>
    </row>
    <row r="29" spans="1:7" x14ac:dyDescent="0.3">
      <c r="A29" s="22" t="s">
        <v>26</v>
      </c>
      <c r="B29" s="20">
        <v>2000</v>
      </c>
      <c r="C29" s="20">
        <v>2881.94</v>
      </c>
      <c r="D29" s="20">
        <v>2000</v>
      </c>
      <c r="E29" s="20">
        <f t="shared" si="1"/>
        <v>0</v>
      </c>
      <c r="F29" s="31"/>
    </row>
    <row r="30" spans="1:7" x14ac:dyDescent="0.3">
      <c r="A30" s="22" t="s">
        <v>27</v>
      </c>
      <c r="B30" s="20">
        <v>1000</v>
      </c>
      <c r="C30" s="20">
        <v>1001</v>
      </c>
      <c r="D30" s="20">
        <v>1000</v>
      </c>
      <c r="E30" s="20">
        <f t="shared" si="1"/>
        <v>0</v>
      </c>
      <c r="F30" s="31"/>
    </row>
    <row r="31" spans="1:7" x14ac:dyDescent="0.3">
      <c r="A31" s="22" t="s">
        <v>28</v>
      </c>
      <c r="B31" s="21">
        <v>5250</v>
      </c>
      <c r="C31" s="21">
        <v>4786</v>
      </c>
      <c r="D31" s="21">
        <v>5250</v>
      </c>
      <c r="E31" s="20">
        <f t="shared" si="1"/>
        <v>0</v>
      </c>
      <c r="F31" s="31" t="s">
        <v>56</v>
      </c>
    </row>
    <row r="32" spans="1:7" x14ac:dyDescent="0.3">
      <c r="A32" s="22" t="s">
        <v>29</v>
      </c>
      <c r="B32" s="21">
        <v>600</v>
      </c>
      <c r="C32" s="21">
        <f>639.92+26.62</f>
        <v>666.54</v>
      </c>
      <c r="D32" s="21">
        <v>1000</v>
      </c>
      <c r="E32" s="20">
        <f t="shared" si="1"/>
        <v>400</v>
      </c>
      <c r="F32" s="31"/>
      <c r="G32" s="42" t="s">
        <v>75</v>
      </c>
    </row>
    <row r="33" spans="1:7" x14ac:dyDescent="0.3">
      <c r="A33" s="22" t="s">
        <v>30</v>
      </c>
      <c r="B33" s="21">
        <v>2000</v>
      </c>
      <c r="C33" s="21">
        <v>0</v>
      </c>
      <c r="D33" s="21">
        <v>4500</v>
      </c>
      <c r="E33" s="20">
        <f t="shared" si="1"/>
        <v>2500</v>
      </c>
      <c r="F33" s="31"/>
      <c r="G33" s="42" t="s">
        <v>76</v>
      </c>
    </row>
    <row r="34" spans="1:7" ht="15" thickBot="1" x14ac:dyDescent="0.35">
      <c r="A34" s="33" t="s">
        <v>33</v>
      </c>
      <c r="B34" s="21">
        <v>2000</v>
      </c>
      <c r="C34" s="21">
        <v>1913.54</v>
      </c>
      <c r="D34" s="21">
        <v>1700</v>
      </c>
      <c r="E34" s="20">
        <f t="shared" si="1"/>
        <v>-300</v>
      </c>
      <c r="F34" s="31"/>
      <c r="G34" s="42" t="s">
        <v>77</v>
      </c>
    </row>
    <row r="35" spans="1:7" ht="15" thickBot="1" x14ac:dyDescent="0.35">
      <c r="A35" s="34" t="s">
        <v>49</v>
      </c>
      <c r="B35" s="29">
        <f>-SUM(B13:B34)</f>
        <v>-68350</v>
      </c>
      <c r="C35" s="29">
        <f>-SUM(C13:C34)</f>
        <v>-81026.539999999994</v>
      </c>
      <c r="D35" s="29">
        <f>-SUM(D13:D34)</f>
        <v>-69750</v>
      </c>
      <c r="E35" s="20">
        <f t="shared" si="1"/>
        <v>-1400</v>
      </c>
      <c r="F35" s="31"/>
    </row>
    <row r="36" spans="1:7" ht="15" thickBot="1" x14ac:dyDescent="0.35">
      <c r="A36" s="28"/>
      <c r="B36" s="30"/>
      <c r="C36" s="30"/>
      <c r="D36" s="30"/>
      <c r="E36" s="30"/>
      <c r="F36" s="31"/>
    </row>
    <row r="37" spans="1:7" ht="15" thickBot="1" x14ac:dyDescent="0.35">
      <c r="A37" s="35" t="s">
        <v>48</v>
      </c>
      <c r="B37" s="29">
        <f>B11+B35</f>
        <v>2990</v>
      </c>
      <c r="C37" s="29">
        <f>C11+C35</f>
        <v>3522.0600000000122</v>
      </c>
      <c r="D37" s="29">
        <f>D11+D35</f>
        <v>3430</v>
      </c>
      <c r="E37" s="20">
        <f>D37-B37</f>
        <v>440</v>
      </c>
      <c r="F37" s="31"/>
      <c r="G37" s="42" t="s">
        <v>78</v>
      </c>
    </row>
    <row r="38" spans="1:7" ht="15" thickBot="1" x14ac:dyDescent="0.35">
      <c r="D38" s="29"/>
    </row>
  </sheetData>
  <mergeCells count="1">
    <mergeCell ref="A1:E1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Sabrina Altizer</cp:lastModifiedBy>
  <cp:lastPrinted>2024-01-05T04:36:02Z</cp:lastPrinted>
  <dcterms:created xsi:type="dcterms:W3CDTF">2021-08-24T20:34:28Z</dcterms:created>
  <dcterms:modified xsi:type="dcterms:W3CDTF">2024-01-23T16:15:18Z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